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<sst xmlns="http://schemas.openxmlformats.org/spreadsheetml/2006/main" count="700" uniqueCount="362">
  <si>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</si>
  <si>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</si>
  <si>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</si>
  <si>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</si>
  <si>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</si>
  <si>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</si>
  <si>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</si>
  <si>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</si>
  <si>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</si>
  <si>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</si>
  <si>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</si>
  <si>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</si>
  <si>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</si>
  <si>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</si>
  <si>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</si>
  <si>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</si>
  <si>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</si>
  <si>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</si>
  <si>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</si>
  <si>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</si>
  <si>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</si>
  <si>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</si>
  <si>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</si>
  <si>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</si>
  <si>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</si>
  <si>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</si>
  <si>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</si>
  <si>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</si>
  <si>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</si>
  <si>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</si>
  <si>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</si>
  <si>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</si>
  <si>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</si>
  <si>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</si>
  <si>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</si>
  <si>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</si>
  <si>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</si>
  <si>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</si>
  <si>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</si>
  <si>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</si>
  <si>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</si>
  <si>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</si>
  <si>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</si>
  <si>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</si>
  <si>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</si>
  <si>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</si>
  <si>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</si>
  <si>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</si>
  <si>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</si>
  <si>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</si>
  <si>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</si>
  <si>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</si>
  <si>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</si>
  <si>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</si>
  <si>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</si>
  <si>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</si>
  <si>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</si>
  <si>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</si>
  <si>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</si>
  <si>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</si>
  <si>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</si>
  <si>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</si>
  <si>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</si>
  <si>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</si>
  <si>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</si>
  <si>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</si>
  <si>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</si>
  <si>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</si>
  <si>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</si>
  <si>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</si>
  <si>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</si>
  <si>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</si>
  <si>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</si>
  <si>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</si>
  <si>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</si>
  <si>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</si>
  <si>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</si>
  <si>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</si>
  <si>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</si>
  <si>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</si>
  <si>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</si>
  <si>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</si>
  <si>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</si>
  <si>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</si>
  <si>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</si>
  <si>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</si>
  <si>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</si>
  <si>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</si>
  <si>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</si>
  <si>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</si>
  <si>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</si>
  <si>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</si>
  <si>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</si>
  <si>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</si>
  <si>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</si>
  <si>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</si>
  <si>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</si>
  <si>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</si>
  <si>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</si>
  <si>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</si>
  <si>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</si>
  <si>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</si>
  <si>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</si>
  <si>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</si>
  <si>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</si>
  <si>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</si>
  <si>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</si>
  <si>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</si>
  <si>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</si>
  <si>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</si>
  <si>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</si>
  <si>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</si>
  <si>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</si>
  <si>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</si>
  <si>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</si>
  <si>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</si>
  <si>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</si>
  <si>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</si>
  <si>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</si>
  <si>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</si>
  <si>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</si>
  <si>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</si>
  <si>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</si>
  <si>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</si>
  <si>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</si>
  <si>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</si>
  <si>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</si>
  <si>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</si>
  <si>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</si>
  <si>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</si>
  <si>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</si>
  <si>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</si>
  <si>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</si>
  <si>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</si>
  <si>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</si>
  <si>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</si>
  <si>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</si>
  <si>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</si>
  <si>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</si>
  <si>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</si>
  <si>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</si>
  <si>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</si>
  <si>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</si>
  <si>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</si>
  <si>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</si>
  <si>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</si>
  <si>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</si>
  <si>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</si>
  <si>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</si>
  <si>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</si>
  <si>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</si>
  <si>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</si>
  <si>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</si>
  <si>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</si>
  <si>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</si>
  <si>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</si>
  <si>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</si>
  <si>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</si>
  <si>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</si>
  <si>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</si>
  <si>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</si>
  <si>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</si>
  <si>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</si>
  <si>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</si>
  <si>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</si>
  <si>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</si>
  <si>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</si>
  <si>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</si>
  <si>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</si>
  <si>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</si>
  <si>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</si>
  <si>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</si>
  <si>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</si>
  <si>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</si>
  <si>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</si>
  <si>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</si>
  <si>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</si>
  <si>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</si>
  <si>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</si>
  <si>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</si>
  <si>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</si>
  <si>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</si>
  <si>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</si>
  <si>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</si>
  <si>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</si>
  <si>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</si>
  <si>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</si>
  <si>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</si>
  <si>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</si>
  <si>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</si>
  <si>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</si>
  <si>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</si>
  <si>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</si>
  <si>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</si>
  <si>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</si>
  <si>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</si>
  <si>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</si>
  <si>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</si>
  <si>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</si>
  <si>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</si>
  <si>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</si>
  <si>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</si>
  <si>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</si>
  <si>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</si>
  <si>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</si>
  <si>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</si>
  <si>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</si>
  <si>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</si>
  <si>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</si>
  <si>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</si>
  <si>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</si>
  <si>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</si>
  <si>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</si>
  <si>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</si>
  <si>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</si>
  <si>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</si>
  <si>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</si>
  <si>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</si>
  <si>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</si>
  <si>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</si>
  <si>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</si>
  <si>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</si>
  <si>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</si>
  <si>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</si>
  <si>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</si>
  <si>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</si>
  <si>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</si>
  <si>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</si>
  <si>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</si>
  <si>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</si>
  <si>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</si>
  <si>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</si>
  <si>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</si>
  <si>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</si>
  <si>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</si>
  <si>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</si>
  <si>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</si>
  <si>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</si>
  <si>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</si>
  <si>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</si>
  <si>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</si>
  <si>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</si>
  <si>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</si>
  <si>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</si>
  <si>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</si>
  <si>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</si>
  <si>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</si>
  <si>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</si>
  <si>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</si>
  <si>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</si>
  <si>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</si>
  <si>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</si>
  <si>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</si>
  <si>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</si>
  <si>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</si>
  <si>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</si>
  <si>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</si>
  <si>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</si>
  <si>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</si>
  <si>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</si>
  <si>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</si>
  <si>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</si>
  <si>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</si>
  <si>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</si>
  <si>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</si>
  <si>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</si>
  <si>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</si>
  <si>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</si>
  <si>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</si>
  <si>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</si>
  <si>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</si>
  <si>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</si>
  <si>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</si>
  <si>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</si>
  <si>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</si>
  <si>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</si>
  <si>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</si>
  <si>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</si>
  <si>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</si>
  <si>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</si>
  <si>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</si>
  <si>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</si>
  <si>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</si>
  <si>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</si>
  <si>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</si>
  <si>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</si>
  <si>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</si>
  <si>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</si>
  <si>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</si>
  <si>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</si>
  <si>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</si>
  <si>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</si>
  <si>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</si>
  <si>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</si>
  <si>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</si>
  <si>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</si>
  <si>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</si>
  <si>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</si>
  <si>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</si>
  <si>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</si>
  <si>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</si>
  <si>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</si>
  <si>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</si>
  <si>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</si>
  <si>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</si>
  <si>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</si>
  <si>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</si>
  <si>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</si>
  <si>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</si>
  <si>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</si>
  <si>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</si>
  <si>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</si>
  <si>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</si>
  <si>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</si>
  <si>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</si>
  <si>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</si>
  <si>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</si>
  <si>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</si>
  <si>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</si>
  <si>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</si>
  <si>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</si>
  <si>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</si>
  <si>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</si>
  <si>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</si>
  <si>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</si>
  <si>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</si>
  <si>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</si>
  <si>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</si>
  <si>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</si>
  <si>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</si>
  <si>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</si>
  <si>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</si>
  <si>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</si>
  <si>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</si>
  <si>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</si>
  <si>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</si>
  <si>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</si>
  <si>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</si>
  <si>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</si>
  <si>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</si>
  <si>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</si>
  <si>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</si>
  <si>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</si>
  <si>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</si>
  <si>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</si>
  <si>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</si>
  <si>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</si>
  <si>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</si>
  <si>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</si>
  <si>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</si>
  <si>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</si>
  <si>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</si>
  <si>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</si>
  <si>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</si>
  <si>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</si>
  <si>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</si>
  <si>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</si>
  <si>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</si>
  <si>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</si>
  <si>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 xml:space="preserve">     на  "05"  лютого  2021 р.</t>
  </si>
  <si>
    <r>
      <t>"</t>
    </r>
    <r>
      <rPr>
        <u val="single"/>
        <sz val="20"/>
        <rFont val="Arial Cyr"/>
        <family val="0"/>
      </rPr>
      <t xml:space="preserve">   04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</si>
  <si>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150/10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</si>
</sst>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Relationship Id="rId3" Type="http://schemas.openxmlformats.org/officeDocument/2006/relationships/image" Target="../media/image19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4.emf" /><Relationship Id="rId7" Type="http://schemas.openxmlformats.org/officeDocument/2006/relationships/image" Target="../media/image23.emf" /><Relationship Id="rId8" Type="http://schemas.openxmlformats.org/officeDocument/2006/relationships/image" Target="../media/image25.emf" /><Relationship Id="rId9" Type="http://schemas.openxmlformats.org/officeDocument/2006/relationships/image" Target="../media/image18.emf" /><Relationship Id="rId10" Type="http://schemas.openxmlformats.org/officeDocument/2006/relationships/image" Target="../media/image26.emf" /><Relationship Id="rId11" Type="http://schemas.openxmlformats.org/officeDocument/2006/relationships/image" Target="../media/image27.emf" /><Relationship Id="rId12" Type="http://schemas.openxmlformats.org/officeDocument/2006/relationships/image" Target="../media/image28.emf" /><Relationship Id="rId13" Type="http://schemas.openxmlformats.org/officeDocument/2006/relationships/image" Target="../media/image37.emf" /><Relationship Id="rId14" Type="http://schemas.openxmlformats.org/officeDocument/2006/relationships/image" Target="../media/image36.emf" /><Relationship Id="rId15" Type="http://schemas.openxmlformats.org/officeDocument/2006/relationships/image" Target="../media/image35.emf" /><Relationship Id="rId16" Type="http://schemas.openxmlformats.org/officeDocument/2006/relationships/image" Target="../media/image34.emf" /><Relationship Id="rId17" Type="http://schemas.openxmlformats.org/officeDocument/2006/relationships/image" Target="../media/image20.emf" /><Relationship Id="rId18" Type="http://schemas.openxmlformats.org/officeDocument/2006/relationships/image" Target="../media/image33.emf" /><Relationship Id="rId19" Type="http://schemas.openxmlformats.org/officeDocument/2006/relationships/image" Target="../media/image32.emf" /><Relationship Id="rId20" Type="http://schemas.openxmlformats.org/officeDocument/2006/relationships/image" Target="../media/image31.emf" /><Relationship Id="rId21" Type="http://schemas.openxmlformats.org/officeDocument/2006/relationships/image" Target="../media/image30.emf" /><Relationship Id="rId22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Q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26.333333333333332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359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360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v>77.4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120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106</v>
      </c>
      <c r="M21" s="66" t="s">
        <v>95</v>
      </c>
      <c r="N21" s="75"/>
      <c r="O21" s="67" t="s">
        <v>67</v>
      </c>
      <c r="P21" s="66" t="s">
        <v>259</v>
      </c>
      <c r="Q21" s="67" t="s">
        <v>240</v>
      </c>
      <c r="R21" s="66" t="s">
        <v>108</v>
      </c>
      <c r="S21" s="66" t="s">
        <v>11</v>
      </c>
      <c r="T21" s="66"/>
      <c r="U21" s="66"/>
      <c r="V21" s="66"/>
      <c r="W21" s="66" t="s">
        <v>246</v>
      </c>
      <c r="X21" s="66" t="s">
        <v>9</v>
      </c>
      <c r="Y21" s="75"/>
      <c r="Z21" s="67" t="s">
        <v>91</v>
      </c>
      <c r="AA21" s="66" t="s">
        <v>8</v>
      </c>
      <c r="AB21" s="66" t="s">
        <v>217</v>
      </c>
      <c r="AC21" s="66" t="s">
        <v>10</v>
      </c>
      <c r="AD21" s="66" t="s">
        <v>11</v>
      </c>
      <c r="AE21" s="66" t="s">
        <v>110</v>
      </c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26</v>
      </c>
      <c r="X23" s="20">
        <f>W23</f>
        <v>26</v>
      </c>
      <c r="Y23" s="69">
        <f>X23</f>
        <v>26</v>
      </c>
      <c r="Z23" s="21">
        <v>22</v>
      </c>
      <c r="AA23" s="20">
        <f>Z23</f>
        <v>22</v>
      </c>
      <c r="AB23" s="20">
        <f aca="true" t="shared" si="1" ref="AB23:AG23">AA23</f>
        <v>22</v>
      </c>
      <c r="AC23" s="20">
        <f t="shared" si="1"/>
        <v>22</v>
      </c>
      <c r="AD23" s="20">
        <f t="shared" si="1"/>
        <v>22</v>
      </c>
      <c r="AE23" s="20">
        <f t="shared" si="1"/>
        <v>22</v>
      </c>
      <c r="AF23" s="20">
        <f t="shared" si="1"/>
        <v>22</v>
      </c>
      <c r="AG23" s="69">
        <f t="shared" si="1"/>
        <v>22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300</v>
      </c>
      <c r="M24" s="41">
        <f>IF(завтрак7="хліб житній",DS2,(IF(завтрак7="хліб пшеничний",DR2,(VLOOKUP(завтрак7,таб,67,FALSE)))))</f>
        <v>200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 t="s">
        <v>361</v>
      </c>
      <c r="R24" s="40">
        <f>IF(обед4="хліб житній",DU2,(IF(обед4="хліб пшеничний",DT2,(VLOOKUP(обед4,таб,67,FALSE)))))</f>
        <v>200</v>
      </c>
      <c r="S24" s="40">
        <v>180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f>IF(ужин2="хліб житній",DW2,(IF(ужин2="хліб пшеничний",DV2,(VLOOKUP(ужин2,таб,67,FALSE)))))</f>
        <v>50</v>
      </c>
      <c r="AB24" s="40">
        <f>IF(ужин3="хліб житній",DW2,(IF(ужин3="хліб пшеничний",DV2,(VLOOKUP(ужин3,таб,67,FALSE)))))</f>
        <v>100</v>
      </c>
      <c r="AC24" s="40">
        <v>50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</v>
      </c>
      <c r="AJ27" s="171"/>
      <c r="AK27" s="158">
        <f>SUM(G28:AG28)</f>
        <v>0</v>
      </c>
      <c r="AL27" s="159"/>
      <c r="AM27" s="322">
        <f>IF(AK27=0,0,AS117)</f>
        <v>0</v>
      </c>
      <c r="AN27" s="32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v>50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0.053164556962025315</v>
      </c>
      <c r="AJ29" s="171"/>
      <c r="AK29" s="158">
        <f>SUM(G30:AG30)</f>
        <v>1.4</v>
      </c>
      <c r="AL29" s="159"/>
      <c r="AM29" s="322">
        <f>IF(AK29=0,0,AT117)</f>
        <v>63.9</v>
      </c>
      <c r="AN29" s="320">
        <f>AK29*AM29</f>
        <v>89.46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  <v>1.4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v>50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0.04253164556962026</v>
      </c>
      <c r="AJ31" s="171"/>
      <c r="AK31" s="158">
        <f>SUM(G32:AG32)</f>
        <v>1.12</v>
      </c>
      <c r="AL31" s="159"/>
      <c r="AM31" s="322">
        <f>IF(AK31=0,0,AU117)</f>
        <v>48</v>
      </c>
      <c r="AN31" s="320">
        <f>AK31*AM31</f>
        <v>53.760000000000005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v>1.12</v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50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0.041772151898734185</v>
      </c>
      <c r="AJ33" s="171"/>
      <c r="AK33" s="158">
        <f>SUM(G34:AG34)</f>
        <v>1.1</v>
      </c>
      <c r="AL33" s="159"/>
      <c r="AM33" s="322">
        <f>IF(AK33=0,0,AV117)</f>
        <v>92</v>
      </c>
      <c r="AN33" s="320">
        <f>AK33*AM33</f>
        <v>101.2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  <v>1.1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</v>
      </c>
      <c r="AJ37" s="171"/>
      <c r="AK37" s="158">
        <f>SUM(G38:AG38)</f>
        <v>0</v>
      </c>
      <c r="AL37" s="159"/>
      <c r="AM37" s="322">
        <f>IF(AK37=0,0,AX117)</f>
        <v>0</v>
      </c>
      <c r="AN37" s="320">
        <f>AK37*AM37</f>
        <v>0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8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1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0.05039240506329114</v>
      </c>
      <c r="AJ41" s="171"/>
      <c r="AK41" s="158">
        <f>SUM(G42:AG42)</f>
        <v>1.327</v>
      </c>
      <c r="AL41" s="159"/>
      <c r="AM41" s="322">
        <v>165.332</v>
      </c>
      <c r="AN41" s="320">
        <f>AK41*AM41</f>
        <v>219.39556399999998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0.145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0.224</v>
      </c>
      <c r="P42" s="46">
        <f t="shared" si="27"/>
        <v>0.224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0.154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7</v>
      </c>
      <c r="P47" s="28">
        <v>3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v>4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0.017924050632911394</v>
      </c>
      <c r="AJ47" s="171"/>
      <c r="AK47" s="158">
        <f>SUM(G48:AG48)</f>
        <v>0.472</v>
      </c>
      <c r="AL47" s="159"/>
      <c r="AM47" s="322">
        <f>IF(AK47=0,0,BC117)</f>
        <v>33.6</v>
      </c>
      <c r="AN47" s="320">
        <f>AK47*AM47</f>
        <v>15.8592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0.196</v>
      </c>
      <c r="P48" s="46">
        <f t="shared" si="36"/>
        <v>0.084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0.104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0.088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100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0.33698734177215195</v>
      </c>
      <c r="AJ49" s="171"/>
      <c r="AK49" s="158">
        <f>SUM(G50:AG50)</f>
        <v>8.874</v>
      </c>
      <c r="AL49" s="159"/>
      <c r="AM49" s="322">
        <f>IF(AK49=0,0,BD117)</f>
        <v>18.8</v>
      </c>
      <c r="AN49" s="320">
        <f>AK49*AM49</f>
        <v>166.83120000000002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5.974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  <v>2.9</v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0.20536708860759495</v>
      </c>
      <c r="AJ53" s="171"/>
      <c r="AK53" s="158">
        <f>SUM(G54:AG54)</f>
        <v>5.408</v>
      </c>
      <c r="AL53" s="159"/>
      <c r="AM53" s="322">
        <f>IF(AK53=0,0,BF117)</f>
        <v>24.53</v>
      </c>
      <c r="AN53" s="320">
        <f>AK53*AM53</f>
        <v>132.65824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5.408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v>10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0.03531645569620254</v>
      </c>
      <c r="AJ55" s="171"/>
      <c r="AK55" s="158">
        <f>SUM(G56:AG56)</f>
        <v>0.93</v>
      </c>
      <c r="AL55" s="159"/>
      <c r="AM55" s="322">
        <f>IF(AK55=0,0,BG117)</f>
        <v>63.85</v>
      </c>
      <c r="AN55" s="320">
        <f>AK55*AM55</f>
        <v>59.380500000000005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  <v>0.28</v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0.65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0.13921518987341772</v>
      </c>
      <c r="AJ57" s="171"/>
      <c r="AK57" s="158">
        <f>SUM(G58:AG58)</f>
        <v>3.666</v>
      </c>
      <c r="AL57" s="159"/>
      <c r="AM57" s="322">
        <v>53.6</v>
      </c>
      <c r="AN57" s="320">
        <f>AK57*AM57</f>
        <v>196.4976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3.666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0.022025316455696203</v>
      </c>
      <c r="AJ59" s="171"/>
      <c r="AK59" s="158">
        <f>SUM(G60:AG60)</f>
        <v>0.58</v>
      </c>
      <c r="AL59" s="159"/>
      <c r="AM59" s="322">
        <v>128</v>
      </c>
      <c r="AN59" s="320">
        <f>AK59*AM59</f>
        <v>74.24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1.2000000000000002</v>
      </c>
      <c r="AJ61" s="171"/>
      <c r="AK61" s="236">
        <f>SUM(G62:AG62)</f>
        <v>31.6</v>
      </c>
      <c r="AL61" s="237"/>
      <c r="AM61" s="322">
        <f>IF(AK61=0,0,BJ117)</f>
        <v>2.1</v>
      </c>
      <c r="AN61" s="320">
        <f>AK61*AM61</f>
        <v>66.36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  <v>29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2.6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</v>
      </c>
      <c r="AJ65" s="171"/>
      <c r="AK65" s="158">
        <f>SUM(G66:AG66)</f>
        <v>0</v>
      </c>
      <c r="AL65" s="159"/>
      <c r="AM65" s="322">
        <f>IF(AK65=0,0,BL117)</f>
        <v>0</v>
      </c>
      <c r="AN65" s="320">
        <f>AK65*AM65</f>
        <v>0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0.0066835443037974685</v>
      </c>
      <c r="AJ67" s="171"/>
      <c r="AK67" s="158">
        <f>SUM(G68:AG68)</f>
        <v>0.176</v>
      </c>
      <c r="AL67" s="159"/>
      <c r="AM67" s="322">
        <f>IF(AK67=0,0,BM117)</f>
        <v>75.5</v>
      </c>
      <c r="AN67" s="320">
        <f>AK67*AM67</f>
        <v>13.287999999999998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0.176</v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59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0.0649746835443038</v>
      </c>
      <c r="AJ69" s="171"/>
      <c r="AK69" s="158">
        <f>SUM(G70:AG70)</f>
        <v>1.711</v>
      </c>
      <c r="AL69" s="159"/>
      <c r="AM69" s="322">
        <f>IF(AK69=0,0,BN117)</f>
        <v>19.7</v>
      </c>
      <c r="AN69" s="320">
        <f>AK69*AM69</f>
        <v>33.7067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  <v>1.711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0.010367088607594938</v>
      </c>
      <c r="AJ71" s="171"/>
      <c r="AK71" s="158">
        <f>SUM(G72:AG72)</f>
        <v>0.273</v>
      </c>
      <c r="AL71" s="159"/>
      <c r="AM71" s="322">
        <f>IF(AK71=0,0,BO117)</f>
        <v>14.2</v>
      </c>
      <c r="AN71" s="320">
        <f>AK71*AM71</f>
        <v>3.8766000000000003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0.273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7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0.007443037974683545</v>
      </c>
      <c r="AJ73" s="171"/>
      <c r="AK73" s="158">
        <f>SUM(G74:AG74)</f>
        <v>0.196</v>
      </c>
      <c r="AL73" s="159"/>
      <c r="AM73" s="322">
        <f>IF(AK73=0,0,BP117)</f>
        <v>12.25</v>
      </c>
      <c r="AN73" s="320">
        <f>AK73*AM73</f>
        <v>2.4010000000000002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  <v>0.196</v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70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0.07443037974683545</v>
      </c>
      <c r="AJ83" s="171"/>
      <c r="AK83" s="158">
        <f>SUM(G84:AG84)</f>
        <v>1.96</v>
      </c>
      <c r="AL83" s="159"/>
      <c r="AM83" s="322">
        <f>IF(AK83=0,0,BR117)</f>
        <v>22.2</v>
      </c>
      <c r="AN83" s="320">
        <f>AK83*AM83</f>
        <v>43.512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  <v>1.96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0</v>
      </c>
      <c r="M97" s="28">
        <f>VLOOKUP(завтрак7,таб,33,FALSE)</f>
        <v>20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10.5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24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0.06896202531645569</v>
      </c>
      <c r="AJ97" s="171"/>
      <c r="AK97" s="158">
        <f>SUM(G98:AG98)</f>
        <v>1.8159999999999998</v>
      </c>
      <c r="AL97" s="159"/>
      <c r="AM97" s="322">
        <f>IF(AK97=0,0,BW117)</f>
        <v>14</v>
      </c>
      <c r="AN97" s="320">
        <f>AK97*AM97</f>
        <v>25.424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0.435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</c>
      <c r="M98" s="46">
        <f t="shared" si="107"/>
        <v>0.58</v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0.273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0.528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0.029240506329113927</v>
      </c>
      <c r="AJ105" s="171"/>
      <c r="AK105" s="158">
        <f>SUM(G106:AG106)</f>
        <v>0.77</v>
      </c>
      <c r="AL105" s="159"/>
      <c r="AM105" s="322">
        <f>IF(AK105=0,0,CA117)</f>
        <v>51.5</v>
      </c>
      <c r="AN105" s="320">
        <f>AK105*AM105</f>
        <v>39.655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0.77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0.010025316455696204</v>
      </c>
      <c r="AJ107" s="171"/>
      <c r="AK107" s="158">
        <f>SUM(G108:AG108)</f>
        <v>0.264</v>
      </c>
      <c r="AL107" s="159"/>
      <c r="AM107" s="322">
        <f>IF(AK107=0,0,CB117)</f>
        <v>72</v>
      </c>
      <c r="AN107" s="320">
        <f>AK107*AM107</f>
        <v>19.008000000000003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0.264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0.21265822784810126</v>
      </c>
      <c r="AJ111" s="171"/>
      <c r="AK111" s="158">
        <f>SUM(G112:AG112)</f>
        <v>5.6</v>
      </c>
      <c r="AL111" s="159"/>
      <c r="AM111" s="322">
        <f>IF(AK111=0,0,CD117)</f>
        <v>24.8</v>
      </c>
      <c r="AN111" s="320">
        <f>AK111*AM111</f>
        <v>138.88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300</v>
      </c>
      <c r="M115" s="28">
        <f>VLOOKUP(завтрак7,таб,42,FALSE)</f>
        <v>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0.330379746835443</v>
      </c>
      <c r="AJ115" s="171"/>
      <c r="AK115" s="158">
        <f>SUM(G116:AG116)</f>
        <v>8.7</v>
      </c>
      <c r="AL115" s="159"/>
      <c r="AM115" s="322">
        <f>IF(AK115=0,0,CF117)</f>
        <v>16.8</v>
      </c>
      <c r="AN115" s="320">
        <f>AK115*AM115</f>
        <v>146.16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  <v>8.7</v>
      </c>
      <c r="M116" s="46">
        <f t="shared" si="134"/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18.8</v>
      </c>
      <c r="BE117" s="97">
        <v>80.54</v>
      </c>
      <c r="BF117" s="62">
        <v>24.53</v>
      </c>
      <c r="BG117" s="62">
        <v>63.85</v>
      </c>
      <c r="BH117" s="62">
        <v>121</v>
      </c>
      <c r="BI117" s="62">
        <v>209</v>
      </c>
      <c r="BJ117" s="62">
        <v>2.1</v>
      </c>
      <c r="BK117" s="62">
        <v>33.02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6.8</v>
      </c>
      <c r="CP117" s="62">
        <v>51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46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0.16921518987341774</v>
      </c>
      <c r="AJ125" s="171"/>
      <c r="AK125" s="158">
        <f>SUM(G126:AG126)</f>
        <v>4.456</v>
      </c>
      <c r="AL125" s="159"/>
      <c r="AM125" s="322">
        <f>IF(AK125=0,0,CG117)</f>
        <v>13.1</v>
      </c>
      <c r="AN125" s="320">
        <f>AK125*AM125</f>
        <v>58.3736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1.288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3.168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52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0.13549367088607595</v>
      </c>
      <c r="AJ127" s="171"/>
      <c r="AK127" s="158">
        <f>SUM(G128:AG128)</f>
        <v>3.568</v>
      </c>
      <c r="AL127" s="159"/>
      <c r="AM127" s="322">
        <f>IF(AK127=0,0,CH117)</f>
        <v>4.25</v>
      </c>
      <c r="AN127" s="320">
        <f>AK127*AM127</f>
        <v>15.164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1.456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  <v>2.112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</v>
      </c>
      <c r="P129" s="38">
        <f>VLOOKUP(обед2,таб,45,FALSE)</f>
        <v>16</v>
      </c>
      <c r="Q129" s="37">
        <f>VLOOKUP(обед3,таб,45,FALSE)</f>
        <v>36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0.09425316455696203</v>
      </c>
      <c r="AJ129" s="171"/>
      <c r="AK129" s="158">
        <f>SUM(G130:AG130)</f>
        <v>2.482</v>
      </c>
      <c r="AL129" s="159"/>
      <c r="AM129" s="322">
        <f>IF(AK129=0,0,CI117)</f>
        <v>5.9</v>
      </c>
      <c r="AN129" s="320">
        <f>AK129*AM129</f>
        <v>14.643800000000002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0.476</v>
      </c>
      <c r="P130" s="45">
        <f t="shared" si="156"/>
        <v>0.448</v>
      </c>
      <c r="Q130" s="49">
        <f t="shared" si="156"/>
        <v>1.008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  <v>0.55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</v>
      </c>
      <c r="P131" s="35">
        <f>VLOOKUP(обед2,таб,46,FALSE)</f>
        <v>81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0.17103797468354429</v>
      </c>
      <c r="AJ131" s="171"/>
      <c r="AK131" s="158">
        <f>SUM(G132:AG132)</f>
        <v>4.504</v>
      </c>
      <c r="AL131" s="159"/>
      <c r="AM131" s="322">
        <f>IF(AK131=0,0,CJ117)</f>
        <v>7.8</v>
      </c>
      <c r="AN131" s="320">
        <f>AK131*AM131</f>
        <v>35.13119999999999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0.476</v>
      </c>
      <c r="P132" s="46">
        <f t="shared" si="159"/>
        <v>2.268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  <v>1.76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0.08354430379746837</v>
      </c>
      <c r="AJ135" s="171"/>
      <c r="AK135" s="158">
        <f>SUM(G136:AG136)</f>
        <v>2.2</v>
      </c>
      <c r="AL135" s="159"/>
      <c r="AM135" s="322">
        <f>IF(AK135=0,0,CL117)</f>
        <v>21.92</v>
      </c>
      <c r="AN135" s="320">
        <f>AK135*AM135</f>
        <v>48.22400000000001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2.2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160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0.17012658227848104</v>
      </c>
      <c r="AJ137" s="171"/>
      <c r="AK137" s="158">
        <f>SUM(G138:AG138)</f>
        <v>4.48</v>
      </c>
      <c r="AL137" s="159"/>
      <c r="AM137" s="322">
        <f>IF(AK137=0,0,CO117)</f>
        <v>6.8</v>
      </c>
      <c r="AN137" s="320">
        <f>AK137*AM137</f>
        <v>30.464000000000002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4.48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0.0027341772151898733</v>
      </c>
      <c r="AJ141" s="171"/>
      <c r="AK141" s="158">
        <f>SUM(G142:AG142)</f>
        <v>0.072</v>
      </c>
      <c r="AL141" s="159"/>
      <c r="AM141" s="322">
        <f>IF(AK141=0,0,CM117)</f>
        <v>48.2</v>
      </c>
      <c r="AN141" s="320">
        <f>AK141*AM141</f>
        <v>3.4704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0.028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  <v>0.044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0.410126582278481</v>
      </c>
      <c r="AJ147" s="171"/>
      <c r="AK147" s="158">
        <f>SUM(G148:AG148)</f>
        <v>10.799999999999999</v>
      </c>
      <c r="AL147" s="159"/>
      <c r="AM147" s="322">
        <f>IF(AK147=0,0,CQ117)</f>
        <v>13.8</v>
      </c>
      <c r="AN147" s="320">
        <f>AK147*AM147</f>
        <v>149.04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5.04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2.86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2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0.0022025316455696205</v>
      </c>
      <c r="AJ157" s="171"/>
      <c r="AK157" s="158">
        <f>SUM(G158:AG158)</f>
        <v>0.058</v>
      </c>
      <c r="AL157" s="159"/>
      <c r="AM157" s="322">
        <f>IF(AK157=0,0,CV117)</f>
        <v>145</v>
      </c>
      <c r="AN157" s="320">
        <f>AK157*AM157</f>
        <v>8.41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  <v>0.058</v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0.2633333333333333</v>
      </c>
      <c r="AL163" s="159"/>
      <c r="AM163" s="322">
        <v>6.33</v>
      </c>
      <c r="AN163" s="320">
        <f>AK163*AM163</f>
        <v>1.6668999999999998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3.79746835443038E-05</v>
      </c>
      <c r="AJ169" s="171"/>
      <c r="AK169" s="158">
        <v>0.001</v>
      </c>
      <c r="AL169" s="159"/>
      <c r="AM169" s="322">
        <f>IF(AK169=0,0,DB117)</f>
        <v>2300</v>
      </c>
      <c r="AN169" s="320">
        <f>AK169*AM169</f>
        <v>2.3000000000000003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0.0008354430379746836</v>
      </c>
      <c r="AJ171" s="171"/>
      <c r="AK171" s="158">
        <f>SUM(G172:AG172)</f>
        <v>0.022</v>
      </c>
      <c r="AL171" s="159"/>
      <c r="AM171" s="322">
        <f>IF(AK171=0,0,DC117)</f>
        <v>86.67</v>
      </c>
      <c r="AN171" s="320">
        <f>AK171*AM171</f>
        <v>1.9067399999999999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0.022</v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0.0019746835443037974</v>
      </c>
      <c r="AJ175" s="171"/>
      <c r="AK175" s="158">
        <f>SUM(G176:AG176)</f>
        <v>0.052</v>
      </c>
      <c r="AL175" s="159"/>
      <c r="AM175" s="322">
        <f>IF(AK175=0,0,DI117)</f>
        <v>39</v>
      </c>
      <c r="AN175" s="320">
        <f>AK175*AM175</f>
        <v>2.028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0.052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2012.3762439999996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2021-02-04T06:47:56Z</cp:lastPrinted>
  <dcterms:created xsi:type="dcterms:W3CDTF">1996-10-08T23:32:33Z</dcterms:created>
  <dcterms:modified xsi:type="dcterms:W3CDTF">2021-02-05T06:00:25Z</dcterms:modified>
  <cp:category/>
  <cp:version/>
  <cp:contentType/>
  <cp:contentStatus/>
</cp:coreProperties>
</file>